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arolinenicolet/Documents/Crèche Casse-Noisettes/Site internet/Nouveau_Site/Textes_Contenus/Fichiers/"/>
    </mc:Choice>
  </mc:AlternateContent>
  <xr:revisionPtr revIDLastSave="0" documentId="8_{8F3CF054-A9AE-FB4D-9961-985155CB44F2}" xr6:coauthVersionLast="40" xr6:coauthVersionMax="40" xr10:uidLastSave="{00000000-0000-0000-0000-000000000000}"/>
  <bookViews>
    <workbookView xWindow="1820" yWindow="2540" windowWidth="18780" windowHeight="10880" xr2:uid="{00000000-000D-0000-FFFF-FFFF00000000}"/>
  </bookViews>
  <sheets>
    <sheet name="Menu" sheetId="4" r:id="rId1"/>
    <sheet name="A" sheetId="5" r:id="rId2"/>
    <sheet name="B" sheetId="6" r:id="rId3"/>
    <sheet name="C" sheetId="7" r:id="rId4"/>
    <sheet name="Tabelle" sheetId="2" state="hidden" r:id="rId5"/>
  </sheets>
  <definedNames>
    <definedName name="Taxation_office">Tabelle!$I$11:$I$12</definedName>
  </definedNames>
  <calcPr calcId="191029"/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2" i="2"/>
  <c r="F4" i="7" l="1"/>
  <c r="F3" i="7"/>
  <c r="F8" i="6"/>
  <c r="F11" i="6"/>
  <c r="F10" i="6"/>
  <c r="F9" i="6"/>
  <c r="E13" i="6" l="1"/>
  <c r="E5" i="7"/>
  <c r="E9" i="7" s="1"/>
  <c r="F11" i="5"/>
  <c r="F10" i="5"/>
  <c r="F9" i="5"/>
  <c r="E11" i="7" l="1"/>
  <c r="E10" i="7"/>
  <c r="E19" i="6"/>
  <c r="E17" i="6"/>
  <c r="E7" i="7"/>
  <c r="E13" i="5"/>
  <c r="E21" i="6" l="1"/>
  <c r="E20" i="6"/>
  <c r="E17" i="5"/>
  <c r="E19" i="5"/>
  <c r="E21" i="5" l="1"/>
  <c r="E20" i="5"/>
</calcChain>
</file>

<file path=xl/sharedStrings.xml><?xml version="1.0" encoding="utf-8"?>
<sst xmlns="http://schemas.openxmlformats.org/spreadsheetml/2006/main" count="134" uniqueCount="50">
  <si>
    <t>Eléments déterminants</t>
  </si>
  <si>
    <t>Documents nécessaires</t>
  </si>
  <si>
    <t xml:space="preserve">Revenu annuel net </t>
  </si>
  <si>
    <t>Avis taxation (pt 4.910)</t>
  </si>
  <si>
    <t>CHF</t>
  </si>
  <si>
    <t>+</t>
  </si>
  <si>
    <t>Intérêts passifs privés</t>
  </si>
  <si>
    <t>Avis taxation (pt 4.210)</t>
  </si>
  <si>
    <t>Frais d'entretien immeubles privés</t>
  </si>
  <si>
    <t>Avis taxation (pt 4.310)</t>
  </si>
  <si>
    <t>Fortune imposable</t>
  </si>
  <si>
    <t>Avis taxation (pt 7.910)</t>
  </si>
  <si>
    <t>Revenu déterminant</t>
  </si>
  <si>
    <t>Taxation d'office</t>
  </si>
  <si>
    <t>Primes Caisse maladie et accidents</t>
  </si>
  <si>
    <t>Avis taxation (pt 4.110)</t>
  </si>
  <si>
    <t>Autres primes et cotisations</t>
  </si>
  <si>
    <t>Avis taxation (pt 4.120)</t>
  </si>
  <si>
    <t>Rachat années d'assurance</t>
  </si>
  <si>
    <t>Revenu brut soumis à l'impôt</t>
  </si>
  <si>
    <t>Certificat de salaire</t>
  </si>
  <si>
    <t>Avis taxation (pt 4.115)</t>
  </si>
  <si>
    <t>-</t>
  </si>
  <si>
    <t>Subventions / réduction de primes</t>
  </si>
  <si>
    <t>Primes caisse-maladie et accidents</t>
  </si>
  <si>
    <t>Primes et cotisations 3ème pilier b</t>
  </si>
  <si>
    <t>Primes reconnues prévoyance individuelle liée 3ème pilier a</t>
  </si>
  <si>
    <t>Avis taxation (pt 4.130)</t>
  </si>
  <si>
    <t>Rachats d'années d'assurance (2ème pilier, caisse pension)</t>
  </si>
  <si>
    <t>Avis taxation (pt 4.140)</t>
  </si>
  <si>
    <t>A. Salariés ou rentiers</t>
  </si>
  <si>
    <t>B. Indépendants</t>
  </si>
  <si>
    <t>C. Personnes imposées à la source</t>
  </si>
  <si>
    <t>Déductions sociales pour enfants</t>
  </si>
  <si>
    <t>Avis taxation (pt 6.110)</t>
  </si>
  <si>
    <t>Classe</t>
  </si>
  <si>
    <t>Revenus</t>
  </si>
  <si>
    <t>Subvention</t>
  </si>
  <si>
    <t>Parents</t>
  </si>
  <si>
    <t>non</t>
  </si>
  <si>
    <r>
      <t xml:space="preserve">Votre coût de placement pour un demi-jour </t>
    </r>
    <r>
      <rPr>
        <b/>
        <sz val="11"/>
        <color theme="1"/>
        <rFont val="Calibri"/>
        <family val="2"/>
        <scheme val="minor"/>
      </rPr>
      <t>avec</t>
    </r>
    <r>
      <rPr>
        <sz val="11"/>
        <color theme="1"/>
        <rFont val="Calibri"/>
        <family val="2"/>
        <scheme val="minor"/>
      </rPr>
      <t xml:space="preserve"> repas :</t>
    </r>
  </si>
  <si>
    <r>
      <t xml:space="preserve">Votre coût de placement pour un demi-jour </t>
    </r>
    <r>
      <rPr>
        <b/>
        <sz val="11"/>
        <color theme="1"/>
        <rFont val="Calibri"/>
        <family val="2"/>
        <scheme val="minor"/>
      </rPr>
      <t>sans</t>
    </r>
    <r>
      <rPr>
        <sz val="11"/>
        <color theme="1"/>
        <rFont val="Calibri"/>
        <family val="2"/>
        <scheme val="minor"/>
      </rPr>
      <t xml:space="preserve"> repas :</t>
    </r>
  </si>
  <si>
    <t>Merci de choisir votre situation de revenu et de ne remplir que les cases en blanc.</t>
  </si>
  <si>
    <t>Prix coûtant pour parents hors canton de Fribourg</t>
  </si>
  <si>
    <t>Votre coût de placement journalier pour un enfant à la Crèche Casse-Noisettes :</t>
  </si>
  <si>
    <t>ABMG - Petite enfance - Calcul du revenu déterminant pour fixation des subventions communales</t>
  </si>
  <si>
    <t>oui</t>
  </si>
  <si>
    <r>
      <rPr>
        <b/>
        <sz val="11"/>
        <color theme="1"/>
        <rFont val="Calibri"/>
        <family val="2"/>
        <scheme val="minor"/>
      </rPr>
      <t xml:space="preserve">CHF 119.- </t>
    </r>
    <r>
      <rPr>
        <sz val="11"/>
        <color theme="1"/>
        <rFont val="Calibri"/>
        <family val="2"/>
        <scheme val="minor"/>
      </rPr>
      <t>(forfait journalier avec repas)</t>
    </r>
  </si>
  <si>
    <t>Subventions communales (selon actifs bruts) et cantonales</t>
  </si>
  <si>
    <t>Calcul sans valeur contractuelle, tarifs valables dès le 01.08.2016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</si>
</sst>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3" fontId="0" fillId="0" borderId="0" xfId="0" applyNumberFormat="1"/>
    <xf numFmtId="10" fontId="0" fillId="0" borderId="0" xfId="0" applyNumberFormat="1"/>
    <xf numFmtId="0" fontId="1" fillId="0" borderId="0" xfId="0" applyFont="1"/>
    <xf numFmtId="0" fontId="3" fillId="2" borderId="0" xfId="0" applyFont="1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3" fontId="0" fillId="2" borderId="0" xfId="0" applyNumberFormat="1" applyFill="1"/>
    <xf numFmtId="0" fontId="0" fillId="2" borderId="0" xfId="0" applyFill="1" applyBorder="1" applyAlignment="1">
      <alignment horizontal="center"/>
    </xf>
    <xf numFmtId="3" fontId="0" fillId="2" borderId="0" xfId="0" applyNumberFormat="1" applyFill="1" applyBorder="1"/>
    <xf numFmtId="0" fontId="0" fillId="2" borderId="1" xfId="0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/>
    <xf numFmtId="0" fontId="3" fillId="2" borderId="0" xfId="0" applyFont="1" applyFill="1"/>
    <xf numFmtId="4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4" fillId="2" borderId="0" xfId="0" applyFont="1" applyFill="1" applyAlignment="1">
      <alignment horizontal="right"/>
    </xf>
    <xf numFmtId="2" fontId="3" fillId="3" borderId="0" xfId="0" applyNumberFormat="1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3" fillId="2" borderId="0" xfId="0" applyFont="1" applyFill="1" applyAlignment="1" applyProtection="1">
      <alignment horizontal="left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3" fontId="0" fillId="2" borderId="0" xfId="0" applyNumberFormat="1" applyFill="1" applyProtection="1"/>
    <xf numFmtId="0" fontId="0" fillId="2" borderId="0" xfId="0" applyFill="1" applyBorder="1" applyAlignment="1" applyProtection="1">
      <alignment horizontal="center"/>
    </xf>
    <xf numFmtId="3" fontId="0" fillId="2" borderId="0" xfId="0" applyNumberFormat="1" applyFill="1" applyBorder="1" applyProtection="1"/>
    <xf numFmtId="0" fontId="0" fillId="2" borderId="1" xfId="0" applyFill="1" applyBorder="1" applyAlignment="1" applyProtection="1">
      <alignment horizontal="center"/>
    </xf>
    <xf numFmtId="0" fontId="1" fillId="2" borderId="0" xfId="0" applyFont="1" applyFill="1" applyProtection="1"/>
    <xf numFmtId="0" fontId="1" fillId="2" borderId="0" xfId="0" applyFont="1" applyFill="1" applyAlignment="1" applyProtection="1">
      <alignment horizontal="center"/>
    </xf>
    <xf numFmtId="3" fontId="1" fillId="2" borderId="0" xfId="0" applyNumberFormat="1" applyFont="1" applyFill="1" applyProtection="1"/>
    <xf numFmtId="4" fontId="1" fillId="2" borderId="0" xfId="0" applyNumberFormat="1" applyFont="1" applyFill="1" applyAlignment="1" applyProtection="1">
      <alignment horizontal="center"/>
    </xf>
    <xf numFmtId="0" fontId="3" fillId="2" borderId="0" xfId="0" applyFont="1" applyFill="1" applyProtection="1"/>
    <xf numFmtId="0" fontId="3" fillId="2" borderId="0" xfId="0" applyFont="1" applyFill="1" applyAlignment="1" applyProtection="1">
      <alignment horizontal="right"/>
    </xf>
    <xf numFmtId="2" fontId="3" fillId="3" borderId="0" xfId="0" applyNumberFormat="1" applyFont="1" applyFill="1" applyAlignment="1" applyProtection="1">
      <alignment horizontal="center"/>
    </xf>
    <xf numFmtId="0" fontId="0" fillId="2" borderId="0" xfId="0" applyFill="1" applyAlignment="1" applyProtection="1">
      <alignment horizontal="right"/>
    </xf>
    <xf numFmtId="2" fontId="0" fillId="3" borderId="0" xfId="0" applyNumberFormat="1" applyFill="1" applyAlignment="1" applyProtection="1">
      <alignment horizontal="center"/>
    </xf>
    <xf numFmtId="3" fontId="0" fillId="0" borderId="0" xfId="0" applyNumberFormat="1" applyFill="1" applyProtection="1">
      <protection locked="0"/>
    </xf>
    <xf numFmtId="3" fontId="2" fillId="0" borderId="1" xfId="0" applyNumberFormat="1" applyFont="1" applyFill="1" applyBorder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3" fontId="0" fillId="0" borderId="1" xfId="0" applyNumberFormat="1" applyFill="1" applyBorder="1" applyProtection="1">
      <protection locked="0"/>
    </xf>
    <xf numFmtId="0" fontId="8" fillId="0" borderId="0" xfId="0" applyFont="1"/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F3FD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topLeftCell="A5" workbookViewId="0">
      <selection activeCell="B5" sqref="B5"/>
    </sheetView>
  </sheetViews>
  <sheetFormatPr baseColWidth="10" defaultColWidth="0" defaultRowHeight="15" zeroHeight="1" x14ac:dyDescent="0.2"/>
  <cols>
    <col min="1" max="1" width="34.5" customWidth="1"/>
    <col min="2" max="2" width="46" customWidth="1"/>
    <col min="3" max="3" width="16.83203125" customWidth="1"/>
    <col min="4" max="4" width="27.6640625" customWidth="1"/>
    <col min="5" max="16384" width="11.5" hidden="1"/>
  </cols>
  <sheetData>
    <row r="1" spans="1:4" x14ac:dyDescent="0.2">
      <c r="A1" s="6"/>
      <c r="B1" s="6"/>
      <c r="C1" s="6"/>
      <c r="D1" s="6"/>
    </row>
    <row r="2" spans="1:4" ht="21" x14ac:dyDescent="0.25">
      <c r="A2" s="44" t="s">
        <v>45</v>
      </c>
      <c r="B2" s="44"/>
      <c r="C2" s="44"/>
      <c r="D2" s="44"/>
    </row>
    <row r="3" spans="1:4" x14ac:dyDescent="0.2">
      <c r="A3" s="45" t="s">
        <v>42</v>
      </c>
      <c r="B3" s="45"/>
      <c r="C3" s="45"/>
      <c r="D3" s="45"/>
    </row>
    <row r="4" spans="1:4" x14ac:dyDescent="0.2">
      <c r="A4" s="6"/>
      <c r="B4" s="6"/>
      <c r="C4" s="6"/>
      <c r="D4" s="6"/>
    </row>
    <row r="5" spans="1:4" ht="19" x14ac:dyDescent="0.25">
      <c r="A5" s="6"/>
      <c r="B5" s="22" t="s">
        <v>30</v>
      </c>
      <c r="C5" s="6"/>
      <c r="D5" s="6"/>
    </row>
    <row r="6" spans="1:4" x14ac:dyDescent="0.2">
      <c r="A6" s="6"/>
      <c r="B6" s="7"/>
      <c r="C6" s="6"/>
      <c r="D6" s="6"/>
    </row>
    <row r="7" spans="1:4" ht="19" x14ac:dyDescent="0.25">
      <c r="A7" s="6"/>
      <c r="B7" s="22" t="s">
        <v>31</v>
      </c>
      <c r="C7" s="6"/>
      <c r="D7" s="6"/>
    </row>
    <row r="8" spans="1:4" x14ac:dyDescent="0.2">
      <c r="A8" s="6"/>
      <c r="B8" s="7"/>
      <c r="C8" s="6"/>
      <c r="D8" s="6"/>
    </row>
    <row r="9" spans="1:4" ht="19" x14ac:dyDescent="0.25">
      <c r="A9" s="6"/>
      <c r="B9" s="22" t="s">
        <v>32</v>
      </c>
      <c r="C9" s="6"/>
      <c r="D9" s="6"/>
    </row>
    <row r="10" spans="1:4" x14ac:dyDescent="0.2">
      <c r="A10" s="6"/>
      <c r="B10" s="6"/>
      <c r="C10" s="6"/>
      <c r="D10" s="6"/>
    </row>
    <row r="11" spans="1:4" x14ac:dyDescent="0.2">
      <c r="A11" s="6"/>
      <c r="B11" s="7" t="s">
        <v>43</v>
      </c>
      <c r="C11" s="6"/>
      <c r="D11" s="6"/>
    </row>
    <row r="12" spans="1:4" x14ac:dyDescent="0.2">
      <c r="A12" s="6"/>
      <c r="B12" s="7" t="s">
        <v>47</v>
      </c>
      <c r="C12" s="6"/>
      <c r="D12" s="6"/>
    </row>
    <row r="13" spans="1:4" x14ac:dyDescent="0.2">
      <c r="A13" s="6"/>
      <c r="B13" s="6"/>
      <c r="C13" s="6"/>
      <c r="D13" s="6"/>
    </row>
  </sheetData>
  <sheetProtection sheet="1" objects="1" scenarios="1"/>
  <mergeCells count="2">
    <mergeCell ref="A2:D2"/>
    <mergeCell ref="A3:D3"/>
  </mergeCells>
  <hyperlinks>
    <hyperlink ref="B7" location="B!E3" display="B. Indépendants" xr:uid="{00000000-0004-0000-0000-000000000000}"/>
    <hyperlink ref="B9" location="'C'!E3" display="C. Personnes imposées à la source" xr:uid="{00000000-0004-0000-0000-000001000000}"/>
    <hyperlink ref="B5" location="A!E3" display="A. Salariés ou rentiers" xr:uid="{00000000-0004-0000-0000-000002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2"/>
  <sheetViews>
    <sheetView workbookViewId="0">
      <selection activeCell="E3" sqref="E3"/>
    </sheetView>
  </sheetViews>
  <sheetFormatPr baseColWidth="10" defaultColWidth="0" defaultRowHeight="15" zeroHeight="1" x14ac:dyDescent="0.2"/>
  <cols>
    <col min="1" max="1" width="60" customWidth="1"/>
    <col min="2" max="2" width="22" bestFit="1" customWidth="1"/>
    <col min="3" max="3" width="3.33203125" customWidth="1"/>
    <col min="4" max="4" width="6.6640625" customWidth="1"/>
    <col min="5" max="6" width="11.5" customWidth="1"/>
    <col min="7" max="7" width="0" hidden="1" customWidth="1"/>
    <col min="8" max="16384" width="11.5" hidden="1"/>
  </cols>
  <sheetData>
    <row r="1" spans="1:7" ht="19" x14ac:dyDescent="0.25">
      <c r="A1" s="23" t="s">
        <v>30</v>
      </c>
      <c r="B1" s="24"/>
      <c r="C1" s="24"/>
      <c r="D1" s="24"/>
      <c r="E1" s="24"/>
      <c r="F1" s="24"/>
    </row>
    <row r="2" spans="1:7" x14ac:dyDescent="0.2">
      <c r="A2" s="24" t="s">
        <v>0</v>
      </c>
      <c r="B2" s="24" t="s">
        <v>1</v>
      </c>
      <c r="C2" s="24"/>
      <c r="D2" s="24"/>
      <c r="E2" s="24"/>
      <c r="F2" s="24"/>
    </row>
    <row r="3" spans="1:7" x14ac:dyDescent="0.2">
      <c r="A3" s="24" t="s">
        <v>2</v>
      </c>
      <c r="B3" s="24" t="s">
        <v>3</v>
      </c>
      <c r="C3" s="25"/>
      <c r="D3" s="25" t="s">
        <v>4</v>
      </c>
      <c r="E3" s="39"/>
      <c r="F3" s="26"/>
    </row>
    <row r="4" spans="1:7" x14ac:dyDescent="0.2">
      <c r="A4" s="24" t="s">
        <v>24</v>
      </c>
      <c r="B4" s="24" t="s">
        <v>15</v>
      </c>
      <c r="C4" s="25" t="s">
        <v>5</v>
      </c>
      <c r="D4" s="25" t="s">
        <v>4</v>
      </c>
      <c r="E4" s="39"/>
      <c r="F4" s="26"/>
    </row>
    <row r="5" spans="1:7" x14ac:dyDescent="0.2">
      <c r="A5" s="24" t="s">
        <v>23</v>
      </c>
      <c r="B5" s="24" t="s">
        <v>21</v>
      </c>
      <c r="C5" s="25" t="s">
        <v>22</v>
      </c>
      <c r="D5" s="25" t="s">
        <v>4</v>
      </c>
      <c r="E5" s="39"/>
      <c r="F5" s="26"/>
    </row>
    <row r="6" spans="1:7" x14ac:dyDescent="0.2">
      <c r="A6" s="24" t="s">
        <v>25</v>
      </c>
      <c r="B6" s="24" t="s">
        <v>17</v>
      </c>
      <c r="C6" s="25" t="s">
        <v>5</v>
      </c>
      <c r="D6" s="25" t="s">
        <v>4</v>
      </c>
      <c r="E6" s="39"/>
      <c r="F6" s="26"/>
    </row>
    <row r="7" spans="1:7" x14ac:dyDescent="0.2">
      <c r="A7" s="24" t="s">
        <v>26</v>
      </c>
      <c r="B7" s="24" t="s">
        <v>27</v>
      </c>
      <c r="C7" s="25" t="s">
        <v>5</v>
      </c>
      <c r="D7" s="25" t="s">
        <v>4</v>
      </c>
      <c r="E7" s="39"/>
      <c r="F7" s="26"/>
    </row>
    <row r="8" spans="1:7" x14ac:dyDescent="0.2">
      <c r="A8" s="24" t="s">
        <v>28</v>
      </c>
      <c r="B8" s="24" t="s">
        <v>29</v>
      </c>
      <c r="C8" s="25" t="s">
        <v>5</v>
      </c>
      <c r="D8" s="25" t="s">
        <v>4</v>
      </c>
      <c r="E8" s="39"/>
      <c r="F8" s="26"/>
    </row>
    <row r="9" spans="1:7" x14ac:dyDescent="0.2">
      <c r="A9" s="24" t="s">
        <v>6</v>
      </c>
      <c r="B9" s="24" t="s">
        <v>7</v>
      </c>
      <c r="C9" s="25" t="s">
        <v>5</v>
      </c>
      <c r="D9" s="25" t="s">
        <v>4</v>
      </c>
      <c r="E9" s="39"/>
      <c r="F9" s="26">
        <f>IF((E9&gt;30000),(E9-30000),0)</f>
        <v>0</v>
      </c>
    </row>
    <row r="10" spans="1:7" x14ac:dyDescent="0.2">
      <c r="A10" s="24" t="s">
        <v>8</v>
      </c>
      <c r="B10" s="24" t="s">
        <v>9</v>
      </c>
      <c r="C10" s="25" t="s">
        <v>5</v>
      </c>
      <c r="D10" s="25" t="s">
        <v>4</v>
      </c>
      <c r="E10" s="39"/>
      <c r="F10" s="26">
        <f>IF((E10&gt;15000),(E10-15000),0)</f>
        <v>0</v>
      </c>
    </row>
    <row r="11" spans="1:7" x14ac:dyDescent="0.2">
      <c r="A11" s="24" t="s">
        <v>10</v>
      </c>
      <c r="B11" s="24" t="s">
        <v>11</v>
      </c>
      <c r="C11" s="25" t="s">
        <v>5</v>
      </c>
      <c r="D11" s="27" t="s">
        <v>4</v>
      </c>
      <c r="E11" s="39"/>
      <c r="F11" s="28">
        <f>5%*E11</f>
        <v>0</v>
      </c>
    </row>
    <row r="12" spans="1:7" x14ac:dyDescent="0.2">
      <c r="A12" s="24" t="s">
        <v>33</v>
      </c>
      <c r="B12" s="24" t="s">
        <v>34</v>
      </c>
      <c r="C12" s="25" t="s">
        <v>22</v>
      </c>
      <c r="D12" s="29" t="s">
        <v>4</v>
      </c>
      <c r="E12" s="40"/>
      <c r="F12" s="26"/>
      <c r="G12" s="1"/>
    </row>
    <row r="13" spans="1:7" x14ac:dyDescent="0.2">
      <c r="A13" s="30" t="s">
        <v>12</v>
      </c>
      <c r="B13" s="30"/>
      <c r="C13" s="31"/>
      <c r="D13" s="31" t="s">
        <v>4</v>
      </c>
      <c r="E13" s="32">
        <f>E3+E4-E5+E6+E7+E8+F9+F10+F11-E12</f>
        <v>0</v>
      </c>
      <c r="F13" s="26"/>
    </row>
    <row r="14" spans="1:7" x14ac:dyDescent="0.2">
      <c r="A14" s="24"/>
      <c r="B14" s="24"/>
      <c r="C14" s="25"/>
      <c r="D14" s="25"/>
      <c r="E14" s="26"/>
      <c r="F14" s="26"/>
    </row>
    <row r="15" spans="1:7" x14ac:dyDescent="0.2">
      <c r="A15" s="24" t="s">
        <v>13</v>
      </c>
      <c r="B15" s="24"/>
      <c r="C15" s="25"/>
      <c r="D15" s="25"/>
      <c r="E15" s="41" t="s">
        <v>39</v>
      </c>
      <c r="F15" s="24"/>
    </row>
    <row r="16" spans="1:7" x14ac:dyDescent="0.2">
      <c r="A16" s="24"/>
      <c r="B16" s="24"/>
      <c r="C16" s="25"/>
      <c r="D16" s="25"/>
      <c r="E16" s="24"/>
      <c r="F16" s="24"/>
    </row>
    <row r="17" spans="1:6" x14ac:dyDescent="0.2">
      <c r="A17" s="30" t="s">
        <v>48</v>
      </c>
      <c r="B17" s="30"/>
      <c r="C17" s="30"/>
      <c r="D17" s="30"/>
      <c r="E17" s="33" t="str">
        <f>IF(E3="","",IF(OR(E11&gt;500000,E15="oui"), Tabelle!D37, VLOOKUP(E13,Tabelle!B1:D37,3,TRUE)))</f>
        <v/>
      </c>
      <c r="F17" s="24"/>
    </row>
    <row r="18" spans="1:6" ht="10.5" customHeight="1" x14ac:dyDescent="0.2">
      <c r="A18" s="24"/>
      <c r="B18" s="24"/>
      <c r="C18" s="24"/>
      <c r="D18" s="24"/>
      <c r="E18" s="24"/>
      <c r="F18" s="24"/>
    </row>
    <row r="19" spans="1:6" ht="19" x14ac:dyDescent="0.25">
      <c r="A19" s="34"/>
      <c r="B19" s="34"/>
      <c r="C19" s="34"/>
      <c r="D19" s="35" t="s">
        <v>44</v>
      </c>
      <c r="E19" s="36" t="str">
        <f>IF(E3="","",IF(OR(E11&gt;500000,E15="oui"), Tabelle!E37+5, VLOOKUP(E13,Tabelle!B1:E37,4,TRUE)+5))</f>
        <v/>
      </c>
      <c r="F19" s="24"/>
    </row>
    <row r="20" spans="1:6" x14ac:dyDescent="0.2">
      <c r="A20" s="24"/>
      <c r="B20" s="24"/>
      <c r="C20" s="24"/>
      <c r="D20" s="37" t="s">
        <v>40</v>
      </c>
      <c r="E20" s="38" t="str">
        <f>IF(E3="","",MROUND(((E19-5)/2)+5,0.05))</f>
        <v/>
      </c>
      <c r="F20" s="24"/>
    </row>
    <row r="21" spans="1:6" x14ac:dyDescent="0.2">
      <c r="A21" s="24"/>
      <c r="B21" s="24"/>
      <c r="C21" s="24"/>
      <c r="D21" s="37" t="s">
        <v>41</v>
      </c>
      <c r="E21" s="38" t="str">
        <f>IF(E3="","",MROUND((E19-5)/2,0.05))</f>
        <v/>
      </c>
      <c r="F21" s="24"/>
    </row>
    <row r="22" spans="1:6" x14ac:dyDescent="0.2">
      <c r="A22" s="24"/>
      <c r="B22" s="24"/>
      <c r="C22" s="24"/>
      <c r="D22" s="19" t="s">
        <v>49</v>
      </c>
      <c r="E22" s="24"/>
      <c r="F22" s="24"/>
    </row>
  </sheetData>
  <sheetProtection sheet="1" objects="1" scenarios="1"/>
  <protectedRanges>
    <protectedRange sqref="E3:E12 E15" name="Eléments salariés"/>
  </protectedRanges>
  <dataValidations count="1">
    <dataValidation type="list" allowBlank="1" showInputMessage="1" showErrorMessage="1" sqref="E15" xr:uid="{00000000-0002-0000-0100-000000000000}">
      <formula1>Taxation_office</formula1>
    </dataValidation>
  </dataValidations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2"/>
  <sheetViews>
    <sheetView workbookViewId="0">
      <selection activeCell="E3" sqref="E3"/>
    </sheetView>
  </sheetViews>
  <sheetFormatPr baseColWidth="10" defaultColWidth="0" defaultRowHeight="15" zeroHeight="1" x14ac:dyDescent="0.2"/>
  <cols>
    <col min="1" max="1" width="60" customWidth="1"/>
    <col min="2" max="2" width="22" bestFit="1" customWidth="1"/>
    <col min="3" max="3" width="3.33203125" customWidth="1"/>
    <col min="4" max="4" width="6.6640625" customWidth="1"/>
    <col min="5" max="6" width="11.5" customWidth="1"/>
    <col min="7" max="7" width="0" hidden="1" customWidth="1"/>
    <col min="8" max="16384" width="11.5" hidden="1"/>
  </cols>
  <sheetData>
    <row r="1" spans="1:7" ht="19" x14ac:dyDescent="0.25">
      <c r="A1" s="5" t="s">
        <v>31</v>
      </c>
      <c r="B1" s="6"/>
      <c r="C1" s="6"/>
      <c r="D1" s="6"/>
      <c r="E1" s="6"/>
      <c r="F1" s="6"/>
    </row>
    <row r="2" spans="1:7" x14ac:dyDescent="0.2">
      <c r="A2" s="6" t="s">
        <v>0</v>
      </c>
      <c r="B2" s="6" t="s">
        <v>1</v>
      </c>
      <c r="C2" s="6"/>
      <c r="D2" s="6"/>
      <c r="E2" s="6"/>
      <c r="F2" s="6"/>
    </row>
    <row r="3" spans="1:7" x14ac:dyDescent="0.2">
      <c r="A3" s="6" t="s">
        <v>2</v>
      </c>
      <c r="B3" s="6" t="s">
        <v>3</v>
      </c>
      <c r="C3" s="7"/>
      <c r="D3" s="7" t="s">
        <v>4</v>
      </c>
      <c r="E3" s="39"/>
      <c r="F3" s="8"/>
    </row>
    <row r="4" spans="1:7" x14ac:dyDescent="0.2">
      <c r="A4" s="6" t="s">
        <v>14</v>
      </c>
      <c r="B4" s="6" t="s">
        <v>15</v>
      </c>
      <c r="C4" s="7" t="s">
        <v>5</v>
      </c>
      <c r="D4" s="7" t="s">
        <v>4</v>
      </c>
      <c r="E4" s="39"/>
      <c r="F4" s="8"/>
    </row>
    <row r="5" spans="1:7" x14ac:dyDescent="0.2">
      <c r="A5" s="6" t="s">
        <v>23</v>
      </c>
      <c r="B5" s="6" t="s">
        <v>21</v>
      </c>
      <c r="C5" s="7" t="s">
        <v>22</v>
      </c>
      <c r="D5" s="7" t="s">
        <v>4</v>
      </c>
      <c r="E5" s="39"/>
      <c r="F5" s="8"/>
    </row>
    <row r="6" spans="1:7" x14ac:dyDescent="0.2">
      <c r="A6" s="6" t="s">
        <v>16</v>
      </c>
      <c r="B6" s="6" t="s">
        <v>17</v>
      </c>
      <c r="C6" s="7" t="s">
        <v>5</v>
      </c>
      <c r="D6" s="7" t="s">
        <v>4</v>
      </c>
      <c r="E6" s="39"/>
      <c r="F6" s="8"/>
    </row>
    <row r="7" spans="1:7" x14ac:dyDescent="0.2">
      <c r="A7" s="6" t="s">
        <v>26</v>
      </c>
      <c r="B7" s="6" t="s">
        <v>27</v>
      </c>
      <c r="C7" s="7" t="s">
        <v>5</v>
      </c>
      <c r="D7" s="7" t="s">
        <v>4</v>
      </c>
      <c r="E7" s="39"/>
      <c r="F7" s="8"/>
    </row>
    <row r="8" spans="1:7" x14ac:dyDescent="0.2">
      <c r="A8" s="6" t="s">
        <v>18</v>
      </c>
      <c r="B8" s="6" t="s">
        <v>29</v>
      </c>
      <c r="C8" s="7" t="s">
        <v>5</v>
      </c>
      <c r="D8" s="7" t="s">
        <v>4</v>
      </c>
      <c r="E8" s="39"/>
      <c r="F8" s="8">
        <f>IF((E8&gt;15000),(E8-15000),0)</f>
        <v>0</v>
      </c>
    </row>
    <row r="9" spans="1:7" x14ac:dyDescent="0.2">
      <c r="A9" s="6" t="s">
        <v>6</v>
      </c>
      <c r="B9" s="6" t="s">
        <v>7</v>
      </c>
      <c r="C9" s="7" t="s">
        <v>5</v>
      </c>
      <c r="D9" s="7" t="s">
        <v>4</v>
      </c>
      <c r="E9" s="39"/>
      <c r="F9" s="8">
        <f>IF((E9&gt;30000),(E9-30000),0)</f>
        <v>0</v>
      </c>
    </row>
    <row r="10" spans="1:7" x14ac:dyDescent="0.2">
      <c r="A10" s="6" t="s">
        <v>8</v>
      </c>
      <c r="B10" s="6" t="s">
        <v>9</v>
      </c>
      <c r="C10" s="7" t="s">
        <v>5</v>
      </c>
      <c r="D10" s="7" t="s">
        <v>4</v>
      </c>
      <c r="E10" s="39"/>
      <c r="F10" s="8">
        <f>IF((E10&gt;15000),(E10-15000),0)</f>
        <v>0</v>
      </c>
    </row>
    <row r="11" spans="1:7" x14ac:dyDescent="0.2">
      <c r="A11" s="6" t="s">
        <v>10</v>
      </c>
      <c r="B11" s="6" t="s">
        <v>11</v>
      </c>
      <c r="C11" s="7" t="s">
        <v>5</v>
      </c>
      <c r="D11" s="9" t="s">
        <v>4</v>
      </c>
      <c r="E11" s="39"/>
      <c r="F11" s="10">
        <f>5%*E11</f>
        <v>0</v>
      </c>
    </row>
    <row r="12" spans="1:7" x14ac:dyDescent="0.2">
      <c r="A12" s="6" t="s">
        <v>33</v>
      </c>
      <c r="B12" s="6" t="s">
        <v>34</v>
      </c>
      <c r="C12" s="7" t="s">
        <v>22</v>
      </c>
      <c r="D12" s="11" t="s">
        <v>4</v>
      </c>
      <c r="E12" s="40"/>
      <c r="F12" s="8"/>
      <c r="G12" s="1"/>
    </row>
    <row r="13" spans="1:7" x14ac:dyDescent="0.2">
      <c r="A13" s="12" t="s">
        <v>12</v>
      </c>
      <c r="B13" s="12"/>
      <c r="C13" s="13"/>
      <c r="D13" s="13" t="s">
        <v>4</v>
      </c>
      <c r="E13" s="14">
        <f>E3+E4-E5+E6+E7+F8+F9+F10+F11-E12</f>
        <v>0</v>
      </c>
      <c r="F13" s="8"/>
    </row>
    <row r="14" spans="1:7" x14ac:dyDescent="0.2">
      <c r="A14" s="6"/>
      <c r="B14" s="6"/>
      <c r="C14" s="7"/>
      <c r="D14" s="7"/>
      <c r="E14" s="8"/>
      <c r="F14" s="8"/>
    </row>
    <row r="15" spans="1:7" x14ac:dyDescent="0.2">
      <c r="A15" s="6" t="s">
        <v>13</v>
      </c>
      <c r="B15" s="6"/>
      <c r="C15" s="7"/>
      <c r="D15" s="7"/>
      <c r="E15" s="41" t="s">
        <v>39</v>
      </c>
      <c r="F15" s="6"/>
    </row>
    <row r="16" spans="1:7" x14ac:dyDescent="0.2">
      <c r="A16" s="6"/>
      <c r="B16" s="6"/>
      <c r="C16" s="7"/>
      <c r="D16" s="7"/>
      <c r="E16" s="6"/>
      <c r="F16" s="6"/>
    </row>
    <row r="17" spans="1:6" x14ac:dyDescent="0.2">
      <c r="A17" s="12" t="s">
        <v>48</v>
      </c>
      <c r="B17" s="12"/>
      <c r="C17" s="12"/>
      <c r="D17" s="12"/>
      <c r="E17" s="16" t="str">
        <f>IF(E3="","",IF(OR(E11&gt;500000,E15="oui"), Tabelle!D37, VLOOKUP(E13,Tabelle!B1:D37,3,TRUE)))</f>
        <v/>
      </c>
      <c r="F17" s="6"/>
    </row>
    <row r="18" spans="1:6" ht="10.5" customHeight="1" x14ac:dyDescent="0.2">
      <c r="A18" s="6"/>
      <c r="B18" s="6"/>
      <c r="C18" s="6"/>
      <c r="D18" s="6"/>
      <c r="E18" s="6"/>
      <c r="F18" s="6"/>
    </row>
    <row r="19" spans="1:6" ht="19" x14ac:dyDescent="0.25">
      <c r="A19" s="15"/>
      <c r="B19" s="15"/>
      <c r="C19" s="15"/>
      <c r="D19" s="17" t="s">
        <v>44</v>
      </c>
      <c r="E19" s="20" t="str">
        <f>IF(E3="","",IF(OR(E11&gt;500000,E15="oui"), Tabelle!E37+5, VLOOKUP(E13,Tabelle!B1:E37,4,TRUE)+5))</f>
        <v/>
      </c>
      <c r="F19" s="6"/>
    </row>
    <row r="20" spans="1:6" x14ac:dyDescent="0.2">
      <c r="A20" s="6"/>
      <c r="B20" s="6"/>
      <c r="C20" s="6"/>
      <c r="D20" s="18" t="s">
        <v>40</v>
      </c>
      <c r="E20" s="21" t="str">
        <f>IF(E3="","",MROUND(((E19-5)/2)+5,0.05))</f>
        <v/>
      </c>
      <c r="F20" s="6"/>
    </row>
    <row r="21" spans="1:6" x14ac:dyDescent="0.2">
      <c r="A21" s="6"/>
      <c r="B21" s="6"/>
      <c r="C21" s="6"/>
      <c r="D21" s="18" t="s">
        <v>41</v>
      </c>
      <c r="E21" s="21" t="str">
        <f>IF(E3="","",MROUND((E19-5)/2,0.05))</f>
        <v/>
      </c>
      <c r="F21" s="6"/>
    </row>
    <row r="22" spans="1:6" x14ac:dyDescent="0.2">
      <c r="A22" s="6"/>
      <c r="B22" s="6"/>
      <c r="C22" s="6"/>
      <c r="D22" s="19" t="s">
        <v>49</v>
      </c>
      <c r="E22" s="6"/>
      <c r="F22" s="6"/>
    </row>
  </sheetData>
  <sheetProtection sheet="1" objects="1" scenarios="1"/>
  <protectedRanges>
    <protectedRange sqref="E3:E12 E15" name="Eléments salariés"/>
  </protectedRanges>
  <dataValidations count="1">
    <dataValidation type="list" allowBlank="1" showInputMessage="1" showErrorMessage="1" sqref="E15" xr:uid="{00000000-0002-0000-0200-000000000000}">
      <formula1>Taxation_office</formula1>
    </dataValidation>
  </dataValidations>
  <pageMargins left="0.7" right="0.7" top="0.75" bottom="0.75" header="0.3" footer="0.3"/>
  <pageSetup paperSize="9" scale="76" orientation="portrait" r:id="rId1"/>
  <ignoredErrors>
    <ignoredError sqref="F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2"/>
  <sheetViews>
    <sheetView workbookViewId="0">
      <selection activeCell="E4" sqref="E4"/>
    </sheetView>
  </sheetViews>
  <sheetFormatPr baseColWidth="10" defaultColWidth="0" defaultRowHeight="15" zeroHeight="1" x14ac:dyDescent="0.2"/>
  <cols>
    <col min="1" max="1" width="60.5" customWidth="1"/>
    <col min="2" max="2" width="22" bestFit="1" customWidth="1"/>
    <col min="3" max="3" width="3.33203125" customWidth="1"/>
    <col min="4" max="4" width="6.6640625" customWidth="1"/>
    <col min="5" max="6" width="11.5" customWidth="1"/>
    <col min="7" max="7" width="0" hidden="1" customWidth="1"/>
    <col min="8" max="16384" width="11.5" hidden="1"/>
  </cols>
  <sheetData>
    <row r="1" spans="1:6" ht="19" x14ac:dyDescent="0.25">
      <c r="A1" s="5" t="s">
        <v>32</v>
      </c>
      <c r="B1" s="6"/>
      <c r="C1" s="6"/>
      <c r="D1" s="6"/>
      <c r="E1" s="6"/>
      <c r="F1" s="6"/>
    </row>
    <row r="2" spans="1:6" x14ac:dyDescent="0.2">
      <c r="A2" s="6" t="s">
        <v>0</v>
      </c>
      <c r="B2" s="6" t="s">
        <v>1</v>
      </c>
      <c r="C2" s="6"/>
      <c r="D2" s="6"/>
      <c r="E2" s="6"/>
      <c r="F2" s="6"/>
    </row>
    <row r="3" spans="1:6" x14ac:dyDescent="0.2">
      <c r="A3" s="6" t="s">
        <v>19</v>
      </c>
      <c r="B3" s="6" t="s">
        <v>20</v>
      </c>
      <c r="C3" s="7" t="s">
        <v>5</v>
      </c>
      <c r="D3" s="7" t="s">
        <v>4</v>
      </c>
      <c r="E3" s="39"/>
      <c r="F3" s="8">
        <f>80%*E3</f>
        <v>0</v>
      </c>
    </row>
    <row r="4" spans="1:6" x14ac:dyDescent="0.2">
      <c r="A4" s="6" t="s">
        <v>10</v>
      </c>
      <c r="B4" s="6" t="s">
        <v>11</v>
      </c>
      <c r="C4" s="7" t="s">
        <v>5</v>
      </c>
      <c r="D4" s="7" t="s">
        <v>4</v>
      </c>
      <c r="E4" s="42"/>
      <c r="F4" s="8">
        <f>5%*E4</f>
        <v>0</v>
      </c>
    </row>
    <row r="5" spans="1:6" x14ac:dyDescent="0.2">
      <c r="A5" s="12" t="s">
        <v>12</v>
      </c>
      <c r="B5" s="12"/>
      <c r="C5" s="13"/>
      <c r="D5" s="13" t="s">
        <v>4</v>
      </c>
      <c r="E5" s="14">
        <f>F3+F4</f>
        <v>0</v>
      </c>
      <c r="F5" s="8"/>
    </row>
    <row r="6" spans="1:6" x14ac:dyDescent="0.2">
      <c r="A6" s="6"/>
      <c r="B6" s="6"/>
      <c r="C6" s="7"/>
      <c r="D6" s="7"/>
      <c r="E6" s="8"/>
      <c r="F6" s="8"/>
    </row>
    <row r="7" spans="1:6" x14ac:dyDescent="0.2">
      <c r="A7" s="12" t="s">
        <v>48</v>
      </c>
      <c r="B7" s="12"/>
      <c r="C7" s="12"/>
      <c r="D7" s="12"/>
      <c r="E7" s="16">
        <f>VLOOKUP(E5,Tabelle!B1:D37,3,TRUE)</f>
        <v>101</v>
      </c>
      <c r="F7" s="6"/>
    </row>
    <row r="8" spans="1:6" ht="10.5" customHeight="1" x14ac:dyDescent="0.2">
      <c r="A8" s="6"/>
      <c r="B8" s="6"/>
      <c r="C8" s="6"/>
      <c r="D8" s="6"/>
      <c r="E8" s="6"/>
      <c r="F8" s="6"/>
    </row>
    <row r="9" spans="1:6" ht="19" x14ac:dyDescent="0.25">
      <c r="A9" s="15"/>
      <c r="B9" s="15"/>
      <c r="C9" s="15"/>
      <c r="D9" s="17" t="s">
        <v>44</v>
      </c>
      <c r="E9" s="20" t="str">
        <f>IF(E3="","",VLOOKUP(E5,Tabelle!B1:E37,4,TRUE)+5)</f>
        <v/>
      </c>
      <c r="F9" s="6"/>
    </row>
    <row r="10" spans="1:6" x14ac:dyDescent="0.2">
      <c r="A10" s="6"/>
      <c r="B10" s="6"/>
      <c r="C10" s="6"/>
      <c r="D10" s="18" t="s">
        <v>40</v>
      </c>
      <c r="E10" s="21" t="str">
        <f>IF(E3="","",MROUND(((E9-5)/2)+5,0.05))</f>
        <v/>
      </c>
      <c r="F10" s="6"/>
    </row>
    <row r="11" spans="1:6" x14ac:dyDescent="0.2">
      <c r="A11" s="6"/>
      <c r="B11" s="6"/>
      <c r="C11" s="6"/>
      <c r="D11" s="18" t="s">
        <v>41</v>
      </c>
      <c r="E11" s="21" t="str">
        <f>IF(E3="","",MROUND((E9-5)/2,0.05))</f>
        <v/>
      </c>
      <c r="F11" s="6"/>
    </row>
    <row r="12" spans="1:6" x14ac:dyDescent="0.2">
      <c r="A12" s="6"/>
      <c r="B12" s="6"/>
      <c r="C12" s="6"/>
      <c r="D12" s="19" t="s">
        <v>49</v>
      </c>
      <c r="E12" s="6"/>
      <c r="F12" s="6"/>
    </row>
    <row r="13" spans="1:6" hidden="1" x14ac:dyDescent="0.2"/>
    <row r="14" spans="1:6" hidden="1" x14ac:dyDescent="0.2"/>
    <row r="15" spans="1:6" hidden="1" x14ac:dyDescent="0.2"/>
    <row r="16" spans="1:6" hidden="1" x14ac:dyDescent="0.2"/>
    <row r="17" hidden="1" x14ac:dyDescent="0.2"/>
    <row r="18" hidden="1" x14ac:dyDescent="0.2"/>
    <row r="19" hidden="1" x14ac:dyDescent="0.2"/>
    <row r="20" hidden="1" x14ac:dyDescent="0.2"/>
    <row r="21" hidden="1" x14ac:dyDescent="0.2"/>
    <row r="22" hidden="1" x14ac:dyDescent="0.2"/>
  </sheetData>
  <sheetProtection sheet="1" objects="1" scenarios="1"/>
  <protectedRanges>
    <protectedRange sqref="E3:E4" name="Eléments salariés"/>
  </protectedRanges>
  <pageMargins left="0.7" right="0.7" top="0.75" bottom="0.75" header="0.3" footer="0.3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7"/>
  <sheetViews>
    <sheetView workbookViewId="0">
      <selection activeCell="D14" sqref="D14"/>
    </sheetView>
  </sheetViews>
  <sheetFormatPr baseColWidth="10" defaultRowHeight="15" x14ac:dyDescent="0.2"/>
  <cols>
    <col min="1" max="1" width="6.5" bestFit="1" customWidth="1"/>
    <col min="2" max="2" width="9.6640625" bestFit="1" customWidth="1"/>
    <col min="3" max="3" width="7.5" bestFit="1" customWidth="1"/>
    <col min="4" max="4" width="11.1640625" bestFit="1" customWidth="1"/>
    <col min="5" max="5" width="15.33203125" bestFit="1" customWidth="1"/>
  </cols>
  <sheetData>
    <row r="1" spans="1:9" x14ac:dyDescent="0.2">
      <c r="A1" s="4" t="s">
        <v>35</v>
      </c>
      <c r="B1" s="4" t="s">
        <v>36</v>
      </c>
      <c r="C1" s="4"/>
      <c r="D1" s="4" t="s">
        <v>37</v>
      </c>
      <c r="E1" s="4" t="s">
        <v>38</v>
      </c>
      <c r="F1" s="4">
        <v>114</v>
      </c>
    </row>
    <row r="2" spans="1:9" x14ac:dyDescent="0.2">
      <c r="A2">
        <v>1</v>
      </c>
      <c r="B2" s="43">
        <v>-20000000</v>
      </c>
      <c r="C2" s="2">
        <v>25960</v>
      </c>
      <c r="D2">
        <v>101</v>
      </c>
      <c r="E2">
        <f>$F$1-D2</f>
        <v>13</v>
      </c>
      <c r="F2" s="3"/>
      <c r="G2" s="3"/>
    </row>
    <row r="3" spans="1:9" x14ac:dyDescent="0.2">
      <c r="A3">
        <v>2</v>
      </c>
      <c r="B3" s="2">
        <v>25961</v>
      </c>
      <c r="C3" s="2">
        <v>27730</v>
      </c>
      <c r="D3">
        <v>101</v>
      </c>
      <c r="E3">
        <f t="shared" ref="E3:E37" si="0">$F$1-D3</f>
        <v>13</v>
      </c>
      <c r="F3" s="3"/>
      <c r="G3" s="3"/>
    </row>
    <row r="4" spans="1:9" x14ac:dyDescent="0.2">
      <c r="A4">
        <v>3</v>
      </c>
      <c r="B4" s="2">
        <v>27731</v>
      </c>
      <c r="C4" s="2">
        <v>29500</v>
      </c>
      <c r="D4">
        <v>101</v>
      </c>
      <c r="E4">
        <f t="shared" si="0"/>
        <v>13</v>
      </c>
      <c r="F4" s="3"/>
      <c r="G4" s="3"/>
    </row>
    <row r="5" spans="1:9" x14ac:dyDescent="0.2">
      <c r="A5">
        <v>4</v>
      </c>
      <c r="B5" s="2">
        <v>29501</v>
      </c>
      <c r="C5" s="2">
        <v>31270</v>
      </c>
      <c r="D5">
        <v>100.6</v>
      </c>
      <c r="E5">
        <f t="shared" si="0"/>
        <v>13.400000000000006</v>
      </c>
      <c r="F5" s="3"/>
      <c r="G5" s="3"/>
    </row>
    <row r="6" spans="1:9" x14ac:dyDescent="0.2">
      <c r="A6">
        <v>5</v>
      </c>
      <c r="B6" s="2">
        <v>31271</v>
      </c>
      <c r="C6" s="2">
        <v>33040</v>
      </c>
      <c r="D6">
        <v>100.6</v>
      </c>
      <c r="E6">
        <f t="shared" si="0"/>
        <v>13.400000000000006</v>
      </c>
      <c r="F6" s="3"/>
      <c r="G6" s="3"/>
    </row>
    <row r="7" spans="1:9" x14ac:dyDescent="0.2">
      <c r="A7">
        <v>6</v>
      </c>
      <c r="B7" s="2">
        <v>33041</v>
      </c>
      <c r="C7" s="2">
        <v>34810</v>
      </c>
      <c r="D7">
        <v>96.25</v>
      </c>
      <c r="E7">
        <f t="shared" si="0"/>
        <v>17.75</v>
      </c>
      <c r="F7" s="3"/>
      <c r="G7" s="3"/>
    </row>
    <row r="8" spans="1:9" x14ac:dyDescent="0.2">
      <c r="A8">
        <v>7</v>
      </c>
      <c r="B8" s="2">
        <v>34811</v>
      </c>
      <c r="C8" s="2">
        <v>36580</v>
      </c>
      <c r="D8">
        <v>96.25</v>
      </c>
      <c r="E8">
        <f t="shared" si="0"/>
        <v>17.75</v>
      </c>
      <c r="F8" s="3"/>
      <c r="G8" s="3"/>
    </row>
    <row r="9" spans="1:9" x14ac:dyDescent="0.2">
      <c r="A9">
        <v>8</v>
      </c>
      <c r="B9" s="2">
        <v>36581</v>
      </c>
      <c r="C9" s="2">
        <v>38350</v>
      </c>
      <c r="D9">
        <v>91.899999999999991</v>
      </c>
      <c r="E9">
        <f t="shared" si="0"/>
        <v>22.100000000000009</v>
      </c>
      <c r="F9" s="3"/>
      <c r="G9" s="3"/>
    </row>
    <row r="10" spans="1:9" x14ac:dyDescent="0.2">
      <c r="A10">
        <v>9</v>
      </c>
      <c r="B10" s="2">
        <v>38351</v>
      </c>
      <c r="C10" s="2">
        <v>40710</v>
      </c>
      <c r="D10">
        <v>87.6</v>
      </c>
      <c r="E10">
        <f t="shared" si="0"/>
        <v>26.400000000000006</v>
      </c>
      <c r="F10" s="3"/>
      <c r="G10" s="3"/>
      <c r="I10" t="s">
        <v>13</v>
      </c>
    </row>
    <row r="11" spans="1:9" x14ac:dyDescent="0.2">
      <c r="A11">
        <v>10</v>
      </c>
      <c r="B11" s="2">
        <v>40711</v>
      </c>
      <c r="C11" s="2">
        <v>43070</v>
      </c>
      <c r="D11">
        <v>83.25</v>
      </c>
      <c r="E11">
        <f t="shared" si="0"/>
        <v>30.75</v>
      </c>
      <c r="F11" s="3"/>
      <c r="G11" s="3"/>
      <c r="I11" t="s">
        <v>46</v>
      </c>
    </row>
    <row r="12" spans="1:9" x14ac:dyDescent="0.2">
      <c r="A12">
        <v>11</v>
      </c>
      <c r="B12" s="2">
        <v>43071</v>
      </c>
      <c r="C12" s="2">
        <v>45430</v>
      </c>
      <c r="D12">
        <v>80</v>
      </c>
      <c r="E12">
        <f t="shared" si="0"/>
        <v>34</v>
      </c>
      <c r="F12" s="3"/>
      <c r="G12" s="3"/>
      <c r="I12" t="s">
        <v>39</v>
      </c>
    </row>
    <row r="13" spans="1:9" x14ac:dyDescent="0.2">
      <c r="A13">
        <v>12</v>
      </c>
      <c r="B13" s="2">
        <v>45431</v>
      </c>
      <c r="C13" s="2">
        <v>47790</v>
      </c>
      <c r="D13">
        <v>76.75</v>
      </c>
      <c r="E13">
        <f t="shared" si="0"/>
        <v>37.25</v>
      </c>
      <c r="F13" s="3"/>
      <c r="G13" s="3"/>
    </row>
    <row r="14" spans="1:9" x14ac:dyDescent="0.2">
      <c r="A14">
        <v>13</v>
      </c>
      <c r="B14" s="2">
        <v>47791</v>
      </c>
      <c r="C14" s="2">
        <v>50150</v>
      </c>
      <c r="D14">
        <v>73.45</v>
      </c>
      <c r="E14">
        <f t="shared" si="0"/>
        <v>40.549999999999997</v>
      </c>
      <c r="F14" s="3"/>
      <c r="G14" s="3"/>
    </row>
    <row r="15" spans="1:9" x14ac:dyDescent="0.2">
      <c r="A15">
        <v>14</v>
      </c>
      <c r="B15" s="2">
        <v>50151</v>
      </c>
      <c r="C15" s="2">
        <v>52510</v>
      </c>
      <c r="D15">
        <v>70.199999999999989</v>
      </c>
      <c r="E15">
        <f t="shared" si="0"/>
        <v>43.800000000000011</v>
      </c>
      <c r="F15" s="3"/>
      <c r="G15" s="3"/>
    </row>
    <row r="16" spans="1:9" x14ac:dyDescent="0.2">
      <c r="A16">
        <v>15</v>
      </c>
      <c r="B16" s="2">
        <v>52511</v>
      </c>
      <c r="C16" s="2">
        <v>54870</v>
      </c>
      <c r="D16">
        <v>66.949999999999989</v>
      </c>
      <c r="E16">
        <f t="shared" si="0"/>
        <v>47.050000000000011</v>
      </c>
      <c r="F16" s="3"/>
      <c r="G16" s="3"/>
    </row>
    <row r="17" spans="1:7" x14ac:dyDescent="0.2">
      <c r="A17">
        <v>16</v>
      </c>
      <c r="B17" s="2">
        <v>54871</v>
      </c>
      <c r="C17" s="2">
        <v>58410</v>
      </c>
      <c r="D17">
        <v>63.7</v>
      </c>
      <c r="E17">
        <f t="shared" si="0"/>
        <v>50.3</v>
      </c>
      <c r="F17" s="3"/>
      <c r="G17" s="3"/>
    </row>
    <row r="18" spans="1:7" x14ac:dyDescent="0.2">
      <c r="A18">
        <v>17</v>
      </c>
      <c r="B18" s="2">
        <v>58411</v>
      </c>
      <c r="C18" s="2">
        <v>61950</v>
      </c>
      <c r="D18">
        <v>61.5</v>
      </c>
      <c r="E18">
        <f t="shared" si="0"/>
        <v>52.5</v>
      </c>
      <c r="F18" s="3"/>
      <c r="G18" s="3"/>
    </row>
    <row r="19" spans="1:7" x14ac:dyDescent="0.2">
      <c r="A19">
        <v>18</v>
      </c>
      <c r="B19" s="2">
        <v>61951</v>
      </c>
      <c r="C19" s="2">
        <v>65490</v>
      </c>
      <c r="D19">
        <v>58.25</v>
      </c>
      <c r="E19">
        <f t="shared" si="0"/>
        <v>55.75</v>
      </c>
      <c r="F19" s="3"/>
      <c r="G19" s="3"/>
    </row>
    <row r="20" spans="1:7" x14ac:dyDescent="0.2">
      <c r="A20">
        <v>19</v>
      </c>
      <c r="B20" s="2">
        <v>65491</v>
      </c>
      <c r="C20" s="2">
        <v>69030</v>
      </c>
      <c r="D20">
        <v>55</v>
      </c>
      <c r="E20">
        <f t="shared" si="0"/>
        <v>59</v>
      </c>
      <c r="F20" s="3"/>
      <c r="G20" s="3"/>
    </row>
    <row r="21" spans="1:7" x14ac:dyDescent="0.2">
      <c r="A21">
        <v>20</v>
      </c>
      <c r="B21" s="2">
        <v>69031</v>
      </c>
      <c r="C21" s="2">
        <v>72570</v>
      </c>
      <c r="D21">
        <v>51.75</v>
      </c>
      <c r="E21">
        <f t="shared" si="0"/>
        <v>62.25</v>
      </c>
      <c r="F21" s="3"/>
      <c r="G21" s="3"/>
    </row>
    <row r="22" spans="1:7" x14ac:dyDescent="0.2">
      <c r="A22">
        <v>21</v>
      </c>
      <c r="B22" s="2">
        <v>72571</v>
      </c>
      <c r="C22" s="2">
        <v>76110</v>
      </c>
      <c r="D22">
        <v>48.5</v>
      </c>
      <c r="E22">
        <f t="shared" si="0"/>
        <v>65.5</v>
      </c>
      <c r="F22" s="3"/>
      <c r="G22" s="3"/>
    </row>
    <row r="23" spans="1:7" x14ac:dyDescent="0.2">
      <c r="A23">
        <v>22</v>
      </c>
      <c r="B23" s="2">
        <v>76111</v>
      </c>
      <c r="C23" s="2">
        <v>79650</v>
      </c>
      <c r="D23">
        <v>45.25</v>
      </c>
      <c r="E23">
        <f t="shared" si="0"/>
        <v>68.75</v>
      </c>
      <c r="F23" s="3"/>
      <c r="G23" s="3"/>
    </row>
    <row r="24" spans="1:7" x14ac:dyDescent="0.2">
      <c r="A24">
        <v>23</v>
      </c>
      <c r="B24" s="2">
        <v>79651</v>
      </c>
      <c r="C24" s="2">
        <v>83190</v>
      </c>
      <c r="D24">
        <v>42</v>
      </c>
      <c r="E24">
        <f t="shared" si="0"/>
        <v>72</v>
      </c>
      <c r="F24" s="3"/>
      <c r="G24" s="3"/>
    </row>
    <row r="25" spans="1:7" x14ac:dyDescent="0.2">
      <c r="A25">
        <v>24</v>
      </c>
      <c r="B25" s="2">
        <v>83191</v>
      </c>
      <c r="C25" s="2">
        <v>86730</v>
      </c>
      <c r="D25">
        <v>38.700000000000003</v>
      </c>
      <c r="E25">
        <f t="shared" si="0"/>
        <v>75.3</v>
      </c>
      <c r="F25" s="3"/>
      <c r="G25" s="3"/>
    </row>
    <row r="26" spans="1:7" x14ac:dyDescent="0.2">
      <c r="A26">
        <v>25</v>
      </c>
      <c r="B26" s="2">
        <v>86731</v>
      </c>
      <c r="C26" s="2">
        <v>90270</v>
      </c>
      <c r="D26">
        <v>35.450000000000003</v>
      </c>
      <c r="E26">
        <f t="shared" si="0"/>
        <v>78.55</v>
      </c>
      <c r="F26" s="3"/>
      <c r="G26" s="3"/>
    </row>
    <row r="27" spans="1:7" x14ac:dyDescent="0.2">
      <c r="A27">
        <v>26</v>
      </c>
      <c r="B27" s="2">
        <v>90271</v>
      </c>
      <c r="C27" s="2">
        <v>93810</v>
      </c>
      <c r="D27">
        <v>32.200000000000003</v>
      </c>
      <c r="E27">
        <f t="shared" si="0"/>
        <v>81.8</v>
      </c>
      <c r="F27" s="3"/>
      <c r="G27" s="3"/>
    </row>
    <row r="28" spans="1:7" x14ac:dyDescent="0.2">
      <c r="A28">
        <v>27</v>
      </c>
      <c r="B28" s="2">
        <v>93811</v>
      </c>
      <c r="C28" s="2">
        <v>97350</v>
      </c>
      <c r="D28">
        <v>28.950000000000003</v>
      </c>
      <c r="E28">
        <f t="shared" si="0"/>
        <v>85.05</v>
      </c>
      <c r="F28" s="3"/>
      <c r="G28" s="3"/>
    </row>
    <row r="29" spans="1:7" x14ac:dyDescent="0.2">
      <c r="A29">
        <v>28</v>
      </c>
      <c r="B29" s="2">
        <v>97351</v>
      </c>
      <c r="C29" s="2">
        <v>100890</v>
      </c>
      <c r="D29">
        <v>25.700000000000003</v>
      </c>
      <c r="E29">
        <f t="shared" si="0"/>
        <v>88.3</v>
      </c>
      <c r="F29" s="3"/>
      <c r="G29" s="3"/>
    </row>
    <row r="30" spans="1:7" x14ac:dyDescent="0.2">
      <c r="A30">
        <v>29</v>
      </c>
      <c r="B30" s="2">
        <v>100891</v>
      </c>
      <c r="C30" s="2">
        <v>104430</v>
      </c>
      <c r="D30">
        <v>24.6</v>
      </c>
      <c r="E30">
        <f t="shared" si="0"/>
        <v>89.4</v>
      </c>
      <c r="F30" s="3"/>
      <c r="G30" s="3"/>
    </row>
    <row r="31" spans="1:7" x14ac:dyDescent="0.2">
      <c r="A31">
        <v>30</v>
      </c>
      <c r="B31" s="2">
        <v>104431</v>
      </c>
      <c r="C31" s="2">
        <v>107970</v>
      </c>
      <c r="D31">
        <v>23</v>
      </c>
      <c r="E31">
        <f t="shared" si="0"/>
        <v>91</v>
      </c>
      <c r="F31" s="3"/>
      <c r="G31" s="3"/>
    </row>
    <row r="32" spans="1:7" x14ac:dyDescent="0.2">
      <c r="A32">
        <v>31</v>
      </c>
      <c r="B32" s="2">
        <v>107971</v>
      </c>
      <c r="C32" s="2">
        <v>111510</v>
      </c>
      <c r="D32">
        <v>21.35</v>
      </c>
      <c r="E32">
        <f t="shared" si="0"/>
        <v>92.65</v>
      </c>
      <c r="F32" s="3"/>
      <c r="G32" s="3"/>
    </row>
    <row r="33" spans="1:7" x14ac:dyDescent="0.2">
      <c r="A33">
        <v>32</v>
      </c>
      <c r="B33" s="2">
        <v>111511</v>
      </c>
      <c r="C33" s="2">
        <v>115050</v>
      </c>
      <c r="D33">
        <v>20.25</v>
      </c>
      <c r="E33">
        <f t="shared" si="0"/>
        <v>93.75</v>
      </c>
      <c r="F33" s="3"/>
      <c r="G33" s="3"/>
    </row>
    <row r="34" spans="1:7" x14ac:dyDescent="0.2">
      <c r="A34">
        <v>33</v>
      </c>
      <c r="B34" s="2">
        <v>115051</v>
      </c>
      <c r="C34" s="2">
        <v>118590</v>
      </c>
      <c r="D34">
        <v>18.650000000000002</v>
      </c>
      <c r="E34">
        <f t="shared" si="0"/>
        <v>95.35</v>
      </c>
      <c r="F34" s="3"/>
      <c r="G34" s="3"/>
    </row>
    <row r="35" spans="1:7" x14ac:dyDescent="0.2">
      <c r="A35">
        <v>34</v>
      </c>
      <c r="B35" s="2">
        <v>118591</v>
      </c>
      <c r="C35" s="2">
        <v>122130</v>
      </c>
      <c r="D35">
        <v>17</v>
      </c>
      <c r="E35">
        <f t="shared" si="0"/>
        <v>97</v>
      </c>
      <c r="F35" s="3"/>
      <c r="G35" s="3"/>
    </row>
    <row r="36" spans="1:7" x14ac:dyDescent="0.2">
      <c r="A36">
        <v>35</v>
      </c>
      <c r="B36" s="2">
        <v>122131</v>
      </c>
      <c r="C36" s="2">
        <v>125670</v>
      </c>
      <c r="D36">
        <v>15.4</v>
      </c>
      <c r="E36">
        <f t="shared" si="0"/>
        <v>98.6</v>
      </c>
      <c r="F36" s="3"/>
      <c r="G36" s="3"/>
    </row>
    <row r="37" spans="1:7" x14ac:dyDescent="0.2">
      <c r="A37">
        <v>36</v>
      </c>
      <c r="B37" s="2">
        <v>125671</v>
      </c>
      <c r="D37">
        <v>13.75</v>
      </c>
      <c r="E37">
        <f t="shared" si="0"/>
        <v>100.25</v>
      </c>
      <c r="F37" s="3"/>
      <c r="G37" s="3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Menu</vt:lpstr>
      <vt:lpstr>A</vt:lpstr>
      <vt:lpstr>B</vt:lpstr>
      <vt:lpstr>C</vt:lpstr>
      <vt:lpstr>Tabelle</vt:lpstr>
      <vt:lpstr>Taxation_office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schmoutzv</dc:creator>
  <cp:lastModifiedBy>Caroline Nicolet</cp:lastModifiedBy>
  <cp:lastPrinted>2015-01-05T07:51:02Z</cp:lastPrinted>
  <dcterms:created xsi:type="dcterms:W3CDTF">2014-08-28T12:01:47Z</dcterms:created>
  <dcterms:modified xsi:type="dcterms:W3CDTF">2018-11-20T20:00:02Z</dcterms:modified>
</cp:coreProperties>
</file>